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0" documentId="13_ncr:1_{08C4E22E-88E5-43DA-8D20-E52DDE7BD1E3}" xr6:coauthVersionLast="47" xr6:coauthVersionMax="47" xr10:uidLastSave="{00000000-0000-0000-0000-000000000000}"/>
  <workbookProtection workbookAlgorithmName="SHA-512" workbookHashValue="ocCGceKLQlNF1h1RebJE/azN3tqMugmsoBEO8r9z/n5kI2f311QjHrLZ9+M71+TD4N/tZlFWZudqjxI+w/8TJA==" workbookSaltValue="y0Df5tgXyKtZqwAIS3+HeA==" workbookSpinCount="100000" lockStructure="1"/>
  <bookViews>
    <workbookView xWindow="-108" yWindow="-108" windowWidth="23256" windowHeight="12456" xr2:uid="{00000000-000D-0000-FFFF-FFFF00000000}"/>
  </bookViews>
  <sheets>
    <sheet name="Μόρια 2ΓΔ_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8" i="1" l="1"/>
  <c r="H16" i="1"/>
  <c r="H15" i="1"/>
  <c r="H14" i="1"/>
  <c r="H13" i="1"/>
  <c r="D16" i="1"/>
  <c r="D15" i="1"/>
  <c r="D14" i="1"/>
  <c r="E10" i="1"/>
  <c r="E9" i="1"/>
  <c r="D22" i="1"/>
  <c r="E13" i="1" l="1"/>
  <c r="E20" i="1"/>
  <c r="E19" i="1" l="1"/>
  <c r="D13" i="1"/>
  <c r="E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Συντάκτης</author>
  </authors>
  <commentList>
    <comment ref="E5" authorId="0" shapeId="0" xr:uid="{00000000-0006-0000-0000-000001000000}">
      <text>
        <r>
          <rPr>
            <sz val="9"/>
            <color indexed="81"/>
            <rFont val="Tahoma"/>
            <family val="2"/>
            <charset val="161"/>
          </rPr>
          <t>Τα πεδία ενημερώνονται αυτόματα από τις επιλογές σας αριστερά</t>
        </r>
      </text>
    </comment>
    <comment ref="E12" authorId="0" shapeId="0" xr:uid="{00000000-0006-0000-0000-000002000000}">
      <text>
        <r>
          <rPr>
            <sz val="9"/>
            <color indexed="81"/>
            <rFont val="Tahoma"/>
            <family val="2"/>
            <charset val="161"/>
          </rPr>
          <t xml:space="preserve">Το πεδίο ενημερώνεται αυτόματα από τις επιλογές σας αριστερά.
</t>
        </r>
      </text>
    </comment>
    <comment ref="E18" authorId="0" shapeId="0" xr:uid="{00000000-0006-0000-0000-000003000000}">
      <text>
        <r>
          <rPr>
            <sz val="9"/>
            <color indexed="81"/>
            <rFont val="Tahoma"/>
            <family val="2"/>
            <charset val="161"/>
          </rPr>
          <t>Τα πεδία ενημερώνονται αυτόματα από τις επιλογές σας αριστερά</t>
        </r>
      </text>
    </comment>
  </commentList>
</comments>
</file>

<file path=xl/sharedStrings.xml><?xml version="1.0" encoding="utf-8"?>
<sst xmlns="http://schemas.openxmlformats.org/spreadsheetml/2006/main" count="38" uniqueCount="32">
  <si>
    <t>ΑΡΙΣΤΑ</t>
  </si>
  <si>
    <t>ΛΙΑΝ ΚΑΛΩΣ</t>
  </si>
  <si>
    <t>ΚΑΛΩΣ</t>
  </si>
  <si>
    <t>ΚΟΙΝΩΝΙΚΑ ΚΡΙΤΗΡΙΑ</t>
  </si>
  <si>
    <t>Α' ΕΠΙΠΕΔΟ ΣΕ Η/Υ</t>
  </si>
  <si>
    <t>ΜΟΡΙΑ ΠΡΟΫΠΗΡΕΣΙΑΣ</t>
  </si>
  <si>
    <t>ΜΟΡΙΑ ΚΟΙΝΩΝΙΚΩΝ ΚΡΙΤΗΡΙΩΝ</t>
  </si>
  <si>
    <t>ΓΕΝΙΚΟ ΣΥΝΟΛΟ</t>
  </si>
  <si>
    <t>ΟΧΙ</t>
  </si>
  <si>
    <t>ΝΑΙ</t>
  </si>
  <si>
    <t>ΑΓΝΩΣΤΟ</t>
  </si>
  <si>
    <t>ΚΑΛΟ ΔΙΟΡΙΣΜΟ</t>
  </si>
  <si>
    <t>ΒΑΘΜΟΣ ΠΤΥΧΙΟΥ</t>
  </si>
  <si>
    <t xml:space="preserve">ΠΑΙΔΙΑ </t>
  </si>
  <si>
    <t>ΑΚΑΔΗΜΑΪΚΑ ΠΡΟΣΟΝΤΑ</t>
  </si>
  <si>
    <t>ΜΟΡΙΑ ΑΚΑΔΗΜΑΪΚΩΝ ΠΡΟΣΟΝΤΩΝ</t>
  </si>
  <si>
    <t>ΠΟΣΟΣΤΟ ΑΝΑΠΗΡΙΑΣ (&gt;=50%)</t>
  </si>
  <si>
    <t>ΝΑΙ (integrated)</t>
  </si>
  <si>
    <t>https://www.facebook.com/groups/help4asep/</t>
  </si>
  <si>
    <t>ΕΚΠΑΙΔΕΥΤΙΚΗ ΠΡΟΫΠΗΡΕΣΙΑ</t>
  </si>
  <si>
    <t>ΕΠΙΠΕΔΟ ΞΕΝΗΣ ΓΛΩΣΣΑΣ</t>
  </si>
  <si>
    <t>ΕΠΙΜΟΡΦΩΣΗ ΑΕΙ &gt;=300 ΩΡΩΝ ΚΑΙ &gt;=7 ΜΗΝΩΝ</t>
  </si>
  <si>
    <t>ΑΡΙΣΤΑ (C2/Γ2)</t>
  </si>
  <si>
    <r>
      <t xml:space="preserve">ΕΚΠΑΙΔΕΥΤΙΚΗ ΠΡΟΫΠΗΡΕΣΙΑ </t>
    </r>
    <r>
      <rPr>
        <b/>
        <sz val="10"/>
        <color theme="1"/>
        <rFont val="Calibri"/>
        <family val="2"/>
        <charset val="161"/>
        <scheme val="minor"/>
      </rPr>
      <t>(μήνες)</t>
    </r>
  </si>
  <si>
    <r>
      <t xml:space="preserve">ΕΚΠΑΙΔΕΥΤΙΚΗ ΠΡΟΫΠΗΡΕΣΙΑ ΣΕ ΔΥΣΠΡΟΣΙΤΑ </t>
    </r>
    <r>
      <rPr>
        <sz val="9"/>
        <color theme="1"/>
        <rFont val="Calibri"/>
        <family val="2"/>
        <charset val="161"/>
        <scheme val="minor"/>
      </rPr>
      <t>(σε δυσπρόσιτες σχολικές μονάδες Πρωτοβάθμιας και  Δευτεροβάθμιας εκπαίδευσης, από το σχολικό έτος 2020-2021 και εφεξής όπως καθορίζονται στην περ. Β΄ της υπ’ αρ. 133529/ΓΔ4/7.8.2018 απόφασης του Υπουργού Παιδείας, Έρευνας και Θρησκευμάτων (Β΄ 3941),όπως ισχύει, καθώς και σε σχολικές μονάδες που λειτουργούν σε καταστήματα κράτησης)</t>
    </r>
  </si>
  <si>
    <t>© Αντώνιος Παντελάκης - version 02/11-07-2024</t>
  </si>
  <si>
    <r>
      <t xml:space="preserve">ΕΚΠΑΙΔΕΥΤΙΚΗ ΠΡΟΫΠΗΡΕΣΙΑ ΜΕ 3ΜΗΝΕΣ ΣΥΜΒΑΣΕΙΣ </t>
    </r>
    <r>
      <rPr>
        <sz val="9"/>
        <color theme="1"/>
        <rFont val="Calibri"/>
        <family val="2"/>
        <charset val="161"/>
        <scheme val="minor"/>
      </rPr>
      <t>[έως  10 μονάδες για κάθε σχολικό έτος (2020-2021 και 2021-2022) ]</t>
    </r>
  </si>
  <si>
    <r>
      <t xml:space="preserve">ΕΚΠΑΙΔΕΥΤΙΚΗ ΠΡΟΫΠΗΡΕΣΙΑ ΜΕ 3ΜΗΝΕΣ ΣΥΜΒΑΣΕΙΣ ΣΕ ΔΥΣΠΡΟΣΙΤΑ </t>
    </r>
    <r>
      <rPr>
        <sz val="9"/>
        <color theme="1"/>
        <rFont val="Calibri"/>
        <family val="2"/>
        <charset val="161"/>
        <scheme val="minor"/>
      </rPr>
      <t>[έως  20 μονάδες για κάθε σχολικό έτος (2020-2021 και 2021-2022) ]</t>
    </r>
  </si>
  <si>
    <t>ΚΑΛΑ (Β2/Β2)</t>
  </si>
  <si>
    <t>ΠΟΛΥ ΚΑΛΑ (C1/Γ1)</t>
  </si>
  <si>
    <t>ΠΡΟΓΡΑΜΜΑ ΥΠΟΛΟΓΙΣΜΟΥ ΜΟΡΙΩΝ ΠΙΝΑΚΑ ΓΙΑ 2ΓΔ/2024</t>
  </si>
  <si>
    <r>
      <t xml:space="preserve">ΕΡΓΑΣΙΑΚΗ ΕΜΠΕΙΡΙΑ ΣΤΗΝ ΕΙΔΙΚΟΤΗΤΑ ΣΕ ΧΡΟΝΙΑ ΚΑΙ ΕΩΣ ΠΕΝΤΕ (5) ΧΡΟΝΙΑ. </t>
    </r>
    <r>
      <rPr>
        <sz val="9"/>
        <color theme="1"/>
        <rFont val="Calibri"/>
        <family val="2"/>
        <charset val="161"/>
        <scheme val="minor"/>
      </rPr>
      <t>[Εξαιρείται και δεν μοριοδοτείται η εκπαιδευτική προϋπηρεσία και η κατά την περ. κ’ της παρ. 8 του  άρθρου 14 του ν. 1566/1985 (Α’ 167), όπως ισχύει, τριετής επαγγελματική πείρα, η οποία αποτελεί τυπικό προσόν διορισμού.]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</si>
</sst>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161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charset val="161"/>
      <scheme val="minor"/>
    </font>
    <font>
      <b/>
      <sz val="9"/>
      <color rgb="FF0070C0"/>
      <name val="Calibri"/>
      <family val="2"/>
      <charset val="161"/>
      <scheme val="minor"/>
    </font>
    <font>
      <b/>
      <sz val="12"/>
      <color rgb="FF002060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8"/>
      <color theme="6" tint="-0.499984740745262"/>
      <name val="Calibri"/>
      <family val="2"/>
      <charset val="161"/>
      <scheme val="minor"/>
    </font>
    <font>
      <b/>
      <u/>
      <sz val="18"/>
      <color theme="6" tint="-0.499984740745262"/>
      <name val="Calibri"/>
      <family val="2"/>
      <charset val="161"/>
      <scheme val="minor"/>
    </font>
    <font>
      <sz val="11"/>
      <color theme="6" tint="-0.499984740745262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u/>
      <sz val="11"/>
      <color theme="10"/>
      <name val="Calibri"/>
      <family val="2"/>
    </font>
    <font>
      <b/>
      <sz val="9"/>
      <color theme="10"/>
      <name val="Calibri"/>
      <family val="2"/>
      <charset val="161"/>
    </font>
    <font>
      <b/>
      <sz val="9"/>
      <color rgb="FFFF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9" tint="-0.25098422193060094"/>
        </stop>
      </gradientFill>
    </fill>
    <fill>
      <patternFill patternType="solid">
        <fgColor theme="0" tint="-4.9989318521683403E-2"/>
        <bgColor indexed="64"/>
      </patternFill>
    </fill>
    <fill>
      <gradientFill type="path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theme="6" tint="-0.25098422193060094"/>
        </stop>
      </gradientFill>
    </fill>
    <fill>
      <gradientFill degree="9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5" borderId="2" xfId="0" applyFill="1" applyBorder="1"/>
    <xf numFmtId="0" fontId="0" fillId="5" borderId="4" xfId="0" applyFill="1" applyBorder="1"/>
    <xf numFmtId="0" fontId="3" fillId="4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ill="1" applyBorder="1"/>
    <xf numFmtId="0" fontId="0" fillId="2" borderId="1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3" xfId="0" applyFill="1" applyBorder="1"/>
    <xf numFmtId="0" fontId="0" fillId="0" borderId="22" xfId="0" applyBorder="1"/>
    <xf numFmtId="0" fontId="0" fillId="2" borderId="27" xfId="0" applyFill="1" applyBorder="1"/>
    <xf numFmtId="0" fontId="0" fillId="2" borderId="28" xfId="0" applyFill="1" applyBorder="1"/>
    <xf numFmtId="0" fontId="0" fillId="5" borderId="29" xfId="0" applyFill="1" applyBorder="1"/>
    <xf numFmtId="0" fontId="2" fillId="2" borderId="12" xfId="0" applyFont="1" applyFill="1" applyBorder="1"/>
    <xf numFmtId="0" fontId="2" fillId="2" borderId="15" xfId="0" applyFont="1" applyFill="1" applyBorder="1"/>
    <xf numFmtId="0" fontId="0" fillId="2" borderId="14" xfId="0" applyFill="1" applyBorder="1"/>
    <xf numFmtId="0" fontId="3" fillId="7" borderId="7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 vertical="center" wrapText="1"/>
    </xf>
    <xf numFmtId="0" fontId="13" fillId="2" borderId="0" xfId="0" applyFont="1" applyFill="1"/>
    <xf numFmtId="2" fontId="0" fillId="5" borderId="3" xfId="0" applyNumberFormat="1" applyFill="1" applyBorder="1" applyAlignment="1" applyProtection="1">
      <alignment horizontal="center"/>
      <protection locked="0"/>
    </xf>
    <xf numFmtId="2" fontId="5" fillId="5" borderId="8" xfId="0" applyNumberFormat="1" applyFont="1" applyFill="1" applyBorder="1" applyAlignment="1">
      <alignment horizontal="center"/>
    </xf>
    <xf numFmtId="2" fontId="5" fillId="5" borderId="9" xfId="0" applyNumberFormat="1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8" borderId="11" xfId="0" applyFont="1" applyFill="1" applyBorder="1"/>
    <xf numFmtId="2" fontId="6" fillId="6" borderId="19" xfId="0" applyNumberFormat="1" applyFont="1" applyFill="1" applyBorder="1" applyAlignment="1">
      <alignment horizontal="center" vertical="center" shrinkToFit="1"/>
    </xf>
    <xf numFmtId="0" fontId="7" fillId="8" borderId="1" xfId="0" applyFont="1" applyFill="1" applyBorder="1" applyAlignment="1">
      <alignment horizontal="right"/>
    </xf>
    <xf numFmtId="0" fontId="0" fillId="5" borderId="2" xfId="0" applyFill="1" applyBorder="1" applyAlignment="1">
      <alignment wrapText="1"/>
    </xf>
    <xf numFmtId="1" fontId="5" fillId="5" borderId="0" xfId="0" applyNumberFormat="1" applyFont="1" applyFill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8" fillId="9" borderId="0" xfId="0" applyFont="1" applyFill="1" applyAlignment="1">
      <alignment horizontal="center" vertical="center" wrapText="1"/>
    </xf>
    <xf numFmtId="0" fontId="0" fillId="5" borderId="29" xfId="0" applyFill="1" applyBorder="1" applyAlignment="1">
      <alignment wrapText="1"/>
    </xf>
    <xf numFmtId="0" fontId="0" fillId="5" borderId="29" xfId="0" applyFill="1" applyBorder="1" applyAlignment="1">
      <alignment horizontal="left" wrapText="1"/>
    </xf>
    <xf numFmtId="2" fontId="0" fillId="5" borderId="30" xfId="0" applyNumberForma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vertical="center"/>
    </xf>
    <xf numFmtId="0" fontId="10" fillId="8" borderId="24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2" fillId="8" borderId="26" xfId="0" applyFont="1" applyFill="1" applyBorder="1"/>
    <xf numFmtId="0" fontId="16" fillId="2" borderId="15" xfId="0" applyFont="1" applyFill="1" applyBorder="1" applyAlignment="1">
      <alignment horizontal="right"/>
    </xf>
    <xf numFmtId="0" fontId="16" fillId="0" borderId="15" xfId="0" applyFont="1" applyBorder="1" applyAlignment="1">
      <alignment horizontal="right"/>
    </xf>
    <xf numFmtId="0" fontId="15" fillId="8" borderId="31" xfId="1" applyFont="1" applyFill="1" applyBorder="1" applyAlignment="1" applyProtection="1">
      <alignment horizontal="left"/>
    </xf>
    <xf numFmtId="0" fontId="9" fillId="0" borderId="31" xfId="0" applyFont="1" applyBorder="1" applyAlignment="1">
      <alignment horizontal="left"/>
    </xf>
    <xf numFmtId="2" fontId="0" fillId="5" borderId="3" xfId="0" applyNumberFormat="1" applyFill="1" applyBorder="1" applyAlignment="1" applyProtection="1">
      <alignment horizontal="center" vertical="center"/>
      <protection locked="0"/>
    </xf>
    <xf numFmtId="2" fontId="5" fillId="5" borderId="8" xfId="0" applyNumberFormat="1" applyFont="1" applyFill="1" applyBorder="1" applyAlignment="1">
      <alignment horizontal="center" vertical="center"/>
    </xf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Protection="1">
      <protection hidden="1"/>
    </xf>
    <xf numFmtId="2" fontId="2" fillId="2" borderId="0" xfId="0" applyNumberFormat="1" applyFont="1" applyFill="1" applyAlignment="1">
      <alignment vertic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cebook.com/groups/help4asep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showRowColHeaders="0" tabSelected="1" zoomScale="120" zoomScaleNormal="120" workbookViewId="0">
      <selection activeCell="C7" sqref="C7"/>
    </sheetView>
  </sheetViews>
  <sheetFormatPr defaultRowHeight="14.4" x14ac:dyDescent="0.3"/>
  <cols>
    <col min="1" max="1" width="2.109375" customWidth="1"/>
    <col min="2" max="2" width="48.21875" customWidth="1"/>
    <col min="3" max="3" width="19.88671875" customWidth="1"/>
    <col min="4" max="4" width="12.44140625" customWidth="1"/>
    <col min="5" max="5" width="36.5546875" customWidth="1"/>
    <col min="6" max="6" width="2.33203125" customWidth="1"/>
    <col min="7" max="7" width="3.88671875" style="57" customWidth="1"/>
    <col min="8" max="8" width="8.88671875" style="58"/>
    <col min="9" max="9" width="8.88671875" style="59"/>
    <col min="10" max="12" width="8.88671875" style="57"/>
    <col min="13" max="13" width="16.88671875" style="57" customWidth="1"/>
    <col min="14" max="14" width="8.88671875" style="57"/>
    <col min="15" max="15" width="12.44140625" style="57" customWidth="1"/>
    <col min="16" max="16" width="20.6640625" style="57" customWidth="1"/>
    <col min="17" max="20" width="8.88671875" style="57"/>
  </cols>
  <sheetData>
    <row r="1" spans="1:20" ht="3.75" customHeight="1" thickBot="1" x14ac:dyDescent="0.35"/>
    <row r="2" spans="1:20" ht="24.75" customHeight="1" thickTop="1" thickBot="1" x14ac:dyDescent="0.35">
      <c r="A2" s="48" t="s">
        <v>30</v>
      </c>
      <c r="B2" s="49"/>
      <c r="C2" s="49"/>
      <c r="D2" s="49"/>
      <c r="E2" s="49"/>
      <c r="F2" s="50"/>
      <c r="G2" s="2"/>
      <c r="H2" s="60"/>
      <c r="I2" s="61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15" thickTop="1" x14ac:dyDescent="0.3">
      <c r="A3" s="31"/>
      <c r="B3" s="53" t="s">
        <v>18</v>
      </c>
      <c r="C3" s="54"/>
      <c r="D3" s="32"/>
      <c r="E3" s="35" t="s">
        <v>25</v>
      </c>
      <c r="F3" s="33"/>
      <c r="G3" s="2"/>
      <c r="H3" s="60"/>
      <c r="I3" s="61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0" s="1" customFormat="1" ht="3" customHeight="1" x14ac:dyDescent="0.3">
      <c r="A4" s="11"/>
      <c r="B4" s="14"/>
      <c r="C4" s="14"/>
      <c r="D4" s="17"/>
      <c r="E4" s="17"/>
      <c r="F4" s="16"/>
      <c r="G4" s="2"/>
      <c r="H4" s="60"/>
      <c r="I4" s="61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.6" x14ac:dyDescent="0.3">
      <c r="A5" s="10"/>
      <c r="B5" s="39" t="s">
        <v>14</v>
      </c>
      <c r="C5" s="40"/>
      <c r="E5" s="6" t="s">
        <v>15</v>
      </c>
      <c r="F5" s="15"/>
      <c r="G5" s="2"/>
      <c r="H5" s="60"/>
      <c r="I5" s="61"/>
      <c r="J5" s="2"/>
      <c r="K5" s="2"/>
      <c r="L5" s="2"/>
      <c r="M5" s="62" t="s">
        <v>8</v>
      </c>
      <c r="N5" s="62" t="s">
        <v>8</v>
      </c>
      <c r="O5" s="62" t="s">
        <v>0</v>
      </c>
      <c r="P5" s="62" t="s">
        <v>22</v>
      </c>
      <c r="Q5" s="2"/>
      <c r="R5" s="2"/>
      <c r="S5" s="2"/>
    </row>
    <row r="6" spans="1:20" ht="15.6" x14ac:dyDescent="0.3">
      <c r="A6" s="22"/>
      <c r="B6" s="3" t="s">
        <v>12</v>
      </c>
      <c r="C6" s="28">
        <v>0</v>
      </c>
      <c r="D6" s="2"/>
      <c r="E6" s="29">
        <f>C6*2.5</f>
        <v>0</v>
      </c>
      <c r="F6" s="15"/>
      <c r="G6" s="2"/>
      <c r="H6" s="60"/>
      <c r="I6" s="61"/>
      <c r="J6" s="2"/>
      <c r="K6" s="2"/>
      <c r="L6" s="2"/>
      <c r="M6" s="62" t="s">
        <v>9</v>
      </c>
      <c r="N6" s="62" t="s">
        <v>9</v>
      </c>
      <c r="O6" s="62" t="s">
        <v>1</v>
      </c>
      <c r="P6" s="62" t="s">
        <v>29</v>
      </c>
      <c r="Q6" s="2"/>
      <c r="R6" s="2"/>
      <c r="S6" s="2"/>
    </row>
    <row r="7" spans="1:20" ht="67.8" customHeight="1" x14ac:dyDescent="0.3">
      <c r="A7" s="22"/>
      <c r="B7" s="36" t="s">
        <v>31</v>
      </c>
      <c r="C7" s="55">
        <v>0</v>
      </c>
      <c r="D7" s="27"/>
      <c r="E7" s="56">
        <f>IF((C7*4)&gt;20,20,(C7*4))</f>
        <v>0</v>
      </c>
      <c r="F7" s="15"/>
      <c r="G7" s="2"/>
      <c r="H7" s="60"/>
      <c r="I7" s="61"/>
      <c r="J7" s="2"/>
      <c r="K7" s="2"/>
      <c r="L7" s="2"/>
      <c r="M7" s="2" t="s">
        <v>17</v>
      </c>
      <c r="N7" s="62"/>
      <c r="O7" s="62" t="s">
        <v>2</v>
      </c>
      <c r="P7" s="62" t="s">
        <v>28</v>
      </c>
      <c r="Q7" s="2"/>
      <c r="R7" s="2"/>
      <c r="S7" s="2"/>
    </row>
    <row r="8" spans="1:20" ht="15.6" x14ac:dyDescent="0.3">
      <c r="A8" s="22"/>
      <c r="B8" s="3" t="s">
        <v>20</v>
      </c>
      <c r="C8" s="8" t="s">
        <v>10</v>
      </c>
      <c r="D8" s="2"/>
      <c r="E8" s="29">
        <f>IF(C8="ΑΡΙΣΤΑ (C2/Γ2)",20,IF(C8="ΠΟΛΥ ΚΑΛΑ (C1/Γ1)",15,IF(C8="ΚΑΛΑ (Β2/Β2)",10,IF(C8="ΑΓΝΩΣΤΟ",0))))</f>
        <v>0</v>
      </c>
      <c r="F8" s="15"/>
      <c r="G8" s="2"/>
      <c r="H8" s="60"/>
      <c r="I8" s="61"/>
      <c r="J8" s="2"/>
      <c r="K8" s="2"/>
      <c r="L8" s="2"/>
      <c r="M8" s="2"/>
      <c r="N8" s="2"/>
      <c r="O8" s="2"/>
      <c r="P8" s="2" t="s">
        <v>10</v>
      </c>
      <c r="Q8" s="2"/>
      <c r="R8" s="2"/>
      <c r="S8" s="2"/>
    </row>
    <row r="9" spans="1:20" ht="15.6" x14ac:dyDescent="0.3">
      <c r="A9" s="22"/>
      <c r="B9" s="3" t="s">
        <v>4</v>
      </c>
      <c r="C9" s="8" t="s">
        <v>8</v>
      </c>
      <c r="D9" s="2"/>
      <c r="E9" s="29">
        <f>IF(C9="ΝΑΙ",20,IF(C9="ΟΧΙ",0))</f>
        <v>0</v>
      </c>
      <c r="F9" s="15"/>
      <c r="G9" s="2"/>
      <c r="H9" s="60"/>
      <c r="I9" s="61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20" ht="15.6" x14ac:dyDescent="0.3">
      <c r="A10" s="22"/>
      <c r="B10" s="4" t="s">
        <v>21</v>
      </c>
      <c r="C10" s="9" t="s">
        <v>8</v>
      </c>
      <c r="D10" s="2"/>
      <c r="E10" s="30">
        <f>IF(C10="ΝΑΙ",10,IF(C10="ΟΧΙ",0))</f>
        <v>0</v>
      </c>
      <c r="F10" s="15"/>
      <c r="G10" s="2"/>
      <c r="H10" s="60"/>
      <c r="I10" s="61"/>
      <c r="J10" s="2"/>
      <c r="K10" s="2" t="s">
        <v>5</v>
      </c>
      <c r="L10" s="2"/>
      <c r="M10" s="2"/>
      <c r="N10" s="2"/>
      <c r="O10" s="2"/>
      <c r="P10" s="2"/>
      <c r="Q10" s="2"/>
      <c r="R10" s="2"/>
      <c r="S10" s="2"/>
    </row>
    <row r="11" spans="1:20" s="1" customFormat="1" ht="6.75" customHeight="1" x14ac:dyDescent="0.3">
      <c r="A11" s="22"/>
      <c r="B11" s="19"/>
      <c r="C11" s="20"/>
      <c r="D11" s="2"/>
      <c r="F11" s="15"/>
      <c r="G11" s="2"/>
      <c r="H11" s="60"/>
      <c r="I11" s="6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5.6" x14ac:dyDescent="0.3">
      <c r="A12" s="22"/>
      <c r="B12" s="5" t="s">
        <v>23</v>
      </c>
      <c r="C12" s="38"/>
      <c r="E12" s="7" t="s">
        <v>5</v>
      </c>
      <c r="F12" s="15"/>
      <c r="G12" s="2"/>
      <c r="H12" s="60"/>
      <c r="I12" s="61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20" ht="15.6" x14ac:dyDescent="0.3">
      <c r="A13" s="22"/>
      <c r="B13" s="21" t="s">
        <v>19</v>
      </c>
      <c r="C13" s="46">
        <v>0</v>
      </c>
      <c r="D13" s="47" t="str">
        <f>IF(C13&gt;120,"&lt;--ΥΠΕΡΒΑΣΗ","")</f>
        <v/>
      </c>
      <c r="E13" s="30">
        <f>IF((H13+H14+H15+H16)&gt;120,120,(H13+H14+H15+H16))</f>
        <v>0</v>
      </c>
      <c r="F13" s="15"/>
      <c r="G13" s="2"/>
      <c r="H13" s="63">
        <f>IF(C13&gt;120,120,C13)</f>
        <v>0</v>
      </c>
      <c r="I13" s="61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20" ht="87" x14ac:dyDescent="0.3">
      <c r="A14" s="22"/>
      <c r="B14" s="45" t="s">
        <v>24</v>
      </c>
      <c r="C14" s="46">
        <v>0</v>
      </c>
      <c r="D14" s="47" t="str">
        <f>IF(C14&gt;60,"&lt;--ΥΠΕΡΒΑΣΗ","")</f>
        <v/>
      </c>
      <c r="E14" s="37"/>
      <c r="F14" s="15"/>
      <c r="G14" s="2"/>
      <c r="H14" s="63">
        <f>IF((C14*2)&gt;120,120,(C14*2))</f>
        <v>0</v>
      </c>
      <c r="I14" s="61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20" ht="26.4" customHeight="1" x14ac:dyDescent="0.3">
      <c r="A15" s="22"/>
      <c r="B15" s="44" t="s">
        <v>26</v>
      </c>
      <c r="C15" s="46">
        <v>0</v>
      </c>
      <c r="D15" s="47" t="str">
        <f>IF(C15&gt;20,"&lt;--ΥΠΕΡΒΑΣΗ","")</f>
        <v/>
      </c>
      <c r="E15" s="37"/>
      <c r="F15" s="15"/>
      <c r="G15" s="2"/>
      <c r="H15" s="63">
        <f>IF((C15*1.5)&gt;20,20,(C15*1.5))</f>
        <v>0</v>
      </c>
      <c r="I15" s="61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20" ht="39.6" customHeight="1" x14ac:dyDescent="0.3">
      <c r="A16" s="22"/>
      <c r="B16" s="44" t="s">
        <v>27</v>
      </c>
      <c r="C16" s="46">
        <v>0</v>
      </c>
      <c r="D16" s="47" t="str">
        <f>IF(C16&gt;40,"&lt;--ΥΠΕΡΒΑΣΗ","")</f>
        <v/>
      </c>
      <c r="E16" s="37"/>
      <c r="F16" s="15"/>
      <c r="G16" s="2"/>
      <c r="H16" s="63">
        <f>IF((C16*3)&gt;40,40,(C16*3))</f>
        <v>0</v>
      </c>
      <c r="I16" s="61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20" ht="5.25" customHeight="1" x14ac:dyDescent="0.3">
      <c r="A17" s="22"/>
      <c r="B17" s="20"/>
      <c r="C17" s="20"/>
      <c r="D17" s="2"/>
      <c r="E17" s="1"/>
      <c r="F17" s="15"/>
      <c r="G17" s="2"/>
      <c r="H17" s="60"/>
      <c r="I17" s="61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20" ht="15.6" x14ac:dyDescent="0.3">
      <c r="A18" s="22"/>
      <c r="B18" s="41" t="s">
        <v>3</v>
      </c>
      <c r="C18" s="42"/>
      <c r="D18" s="2"/>
      <c r="E18" s="25" t="s">
        <v>6</v>
      </c>
      <c r="F18" s="15"/>
      <c r="G18" s="2"/>
      <c r="H18" s="60"/>
      <c r="I18" s="61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20" s="1" customFormat="1" ht="15.6" x14ac:dyDescent="0.3">
      <c r="A19" s="22"/>
      <c r="B19" s="3" t="s">
        <v>13</v>
      </c>
      <c r="C19" s="8">
        <v>0</v>
      </c>
      <c r="D19" s="2"/>
      <c r="E19" s="29">
        <f>C19*3</f>
        <v>0</v>
      </c>
      <c r="F19" s="15"/>
      <c r="G19" s="2"/>
      <c r="H19" s="60"/>
      <c r="I19" s="6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5.6" x14ac:dyDescent="0.3">
      <c r="A20" s="10"/>
      <c r="B20" s="4" t="s">
        <v>16</v>
      </c>
      <c r="C20" s="28">
        <v>0</v>
      </c>
      <c r="D20" s="2"/>
      <c r="E20" s="30">
        <f>IF(C20&lt;50,0,C20*0.4)</f>
        <v>0</v>
      </c>
      <c r="F20" s="15"/>
      <c r="G20" s="2"/>
      <c r="H20" s="60"/>
      <c r="I20" s="61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20" ht="2.25" customHeight="1" x14ac:dyDescent="0.3">
      <c r="A21" s="12"/>
      <c r="B21" s="13"/>
      <c r="C21" s="13"/>
      <c r="D21" s="1"/>
      <c r="E21" s="13"/>
      <c r="F21" s="15"/>
      <c r="G21" s="2"/>
      <c r="H21" s="60"/>
      <c r="I21" s="61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20" ht="9.6" customHeight="1" thickBot="1" x14ac:dyDescent="0.35">
      <c r="A22" s="12"/>
      <c r="B22" s="1"/>
      <c r="C22" s="1"/>
      <c r="D22" s="51" t="str">
        <f>IF(C7="ΝΑΙ (integrated)","ΧΡΕΙΑΖΕΤΑΙ ΚΑΙ ΤΟ ΦΕΚ ΓΙΑ ΤΟ INTEGRATED MASTER","                                               ")</f>
        <v xml:space="preserve">                                               </v>
      </c>
      <c r="E22" s="52"/>
      <c r="F22" s="15"/>
      <c r="G22" s="2"/>
      <c r="H22" s="60"/>
      <c r="I22" s="61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20" ht="38.25" customHeight="1" thickTop="1" thickBot="1" x14ac:dyDescent="0.35">
      <c r="A23" s="10"/>
      <c r="B23" s="43" t="s">
        <v>11</v>
      </c>
      <c r="C23" s="2"/>
      <c r="D23" s="26" t="s">
        <v>7</v>
      </c>
      <c r="E23" s="34">
        <f>SUM(E6:E10)+E13+SUM(E19:E20)</f>
        <v>0</v>
      </c>
      <c r="F23" s="15"/>
      <c r="G23" s="2"/>
      <c r="H23" s="60"/>
      <c r="I23" s="61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20" ht="4.5" customHeight="1" thickTop="1" thickBot="1" x14ac:dyDescent="0.35">
      <c r="A24" s="24"/>
      <c r="B24" s="23"/>
      <c r="C24" s="23"/>
      <c r="D24" s="23"/>
      <c r="E24" s="23"/>
      <c r="F24" s="18"/>
    </row>
    <row r="25" spans="1:20" ht="15" thickTop="1" x14ac:dyDescent="0.3"/>
  </sheetData>
  <sheetProtection algorithmName="SHA-512" hashValue="TfSLHVn2eABDnq+4lT46b+0SlHX7KF1dRtX1ti+QaXDPDHyjxJV+o2LIr6y0q25dVWGcaYGWIteC3c6lGWVF3w==" saltValue="b6Ig0KUlUasle6YeiDvVmA==" spinCount="100000" sheet="1" objects="1" scenarios="1" selectLockedCells="1"/>
  <mergeCells count="3">
    <mergeCell ref="A2:F2"/>
    <mergeCell ref="D22:E22"/>
    <mergeCell ref="B3:C3"/>
  </mergeCells>
  <dataValidations xWindow="393" yWindow="337" count="7">
    <dataValidation type="list" allowBlank="1" showInputMessage="1" showErrorMessage="1" error="ΠΡΟΣΟΧΗ !!   ΠΡΕΠΕΙ ΝΑ ΔΙΑΛΕΞΕΤΕ ΑΠΟ ΤΗΝ ΑΝΑΔΥΟΜΕΝΗ ΛΙΣΤΑ" prompt="Πιστοποιημένη γνώση χειρισμού ΗΥ Α΄επιπέδου (ενότητες Επεξεργασία Κειμένου, Υπολογιστικά Φύλλα και Υπηρεσίες Διαδικτύου)" sqref="C9" xr:uid="{00000000-0002-0000-0000-000000000000}">
      <formula1>$N$5:$N$6</formula1>
    </dataValidation>
    <dataValidation type="list" allowBlank="1" showInputMessage="1" showErrorMessage="1" error="ΠΡΟΣΟΧΗ !!   ΠΡΕΠΕΙ ΝΑ ΔΙΑΛΕΞΕΤΕ ΑΠΟ ΤΗΝ ΑΝΑΔΥΟΜΕΝΗ ΛΙΣΤΑ" prompt=" Επιμόρφωση Α.Ε.Ι. ή άλλου φορέα του δημόσιου τομέα που εποπτεύεται από το Υπουργείο Παιδείας,Έρευνας και Θρησκευμάτων. Η διάρκεια αποδεικνύεται με τις ημερομηνίες αρχής και τέλους της επιμόρφωσης." sqref="C10" xr:uid="{00000000-0002-0000-0000-000001000000}">
      <formula1>$N$5:$N$6</formula1>
    </dataValidation>
    <dataValidation type="whole" showInputMessage="1" showErrorMessage="1" error="ΠΡΟΣΟΧΗ !!  ΜΠΟΡΕΙΤΕ ΝΑ ΕΙΣΑΓΕΤΕ ΑΚΕΡΑΙΕΣ ΤΙΜΕΣ ΑΠΟ ΤΟ 0 ΕΩΣ ΚΑΙ ΤΟ 20" prompt="Για ανήλικα τέκνα που υπάρχει η γονική μέριμνα και επιμέλεια ή άγαμα που δεν έχουν συμπληρώσει το 23ο έτος της ηλικίας ή σπουδάζουν σε Α.Ε.Ι  ή εκπληρώνουν τη στρατιωτική τους υποχρέωση και δεν εχουν συμπληρώσει το 25ο ετος της ηλικίας τους" sqref="C19" xr:uid="{00000000-0002-0000-0000-000003000000}">
      <formula1>0</formula1>
      <formula2>20</formula2>
    </dataValidation>
    <dataValidation type="decimal" showInputMessage="1" showErrorMessage="1" error="ΠΡΟΣΟΧΗ !!  ΕΓΚΥΡΕΣ ΤΙΜΕΣ ΑΠΟ ΤΟ 50 ΕΩΣ ΚΑΙ ΤΟ 100. " prompt="Αναπηρία &gt;=50% του υποψηφίου ή του/της συζύγου, εφόσον ο έγγαμος βίος έχει διαρκέσει τουλάχιστον 4 έτη, ή τέκνου. Για πολλά ατομα λαμβάνεται υπ'οψιν μόνο η μεγαλυτερη αναπηρία. Η μοριοδότηση ισχύει μόνο αν δεν οφείλεται σε ψυχικά νοσήματα" sqref="C20" xr:uid="{00000000-0002-0000-0000-000004000000}">
      <formula1>0</formula1>
      <formula2>100</formula2>
    </dataValidation>
    <dataValidation type="list" allowBlank="1" showInputMessage="1" showErrorMessage="1" error="ΠΡΟΣΟΧΗ !!   ΠΡΕΠΕΙ ΝΑ ΔΙΑΛΕΞΕΤΕ ΑΠΟ ΤΗΝ ΑΝΑΔΥΟΜΕΝΗ ΛΙΣΤΑ" prompt="Επίπεδο ξένης γλώσσας.Μοριοδοτείται ΜΟΝΟ μία ξένη γλώσσα" sqref="C8" xr:uid="{00000000-0002-0000-0000-000005000000}">
      <formula1>$P$5:$P$8</formula1>
    </dataValidation>
    <dataValidation type="decimal" showInputMessage="1" showErrorMessage="1" error="ΠΡΟΣΟΧΗ !!  ΕΓΚΥΡΕΣ ΤΙΜΕΣ ΑΠΟ ΤΟ 0 ΕΩΣ ΚΑΙ ΤΟ 20. ΑΝ Η ΚΛΙΜΑΚΑ ΤΟΥ ΠΤΥΧΙΟΥ ΣΑΣ ΕΙΝΑΙ ΔΙΑΦΟΡΕΤΙΚΗ ΘΑ ΠΡΕΠΕΙ ΝΑ ΚΑΝΕΤΕ ΑΝΑΓΩΓΗ ΣΤΗ 20ΒΑΘΜΙΑ ΚΛΙΜΑΚΑ" prompt="Βαθμός πτυχίου σε 20βάθμια κλίμακα με στρογγυλοποίηση στο 2ο δεκαδικό. Αν δεν είναι σε 20βάθμια κλίμακα χρειάζεται αναγωγή σε αυτή" sqref="C6" xr:uid="{00000000-0002-0000-0000-000007000000}">
      <formula1>0</formula1>
      <formula2>20</formula2>
    </dataValidation>
    <dataValidation type="decimal" allowBlank="1" showInputMessage="1" showErrorMessage="1" error="ΠΡΟΣΟΧΗ !!  ΕΓΚΥΡΕΣ ΤΙΜΕΣ ΑΠΟ ΤΟ 0 ΕΩΣ ΚΑΙ ΤΟ 5." sqref="C7" xr:uid="{3A774B01-6A5C-4D7E-889E-51A2458AC218}">
      <formula1>0</formula1>
      <formula2>5</formula2>
    </dataValidation>
  </dataValidations>
  <hyperlinks>
    <hyperlink ref="B3" r:id="rId1" xr:uid="{00000000-0004-0000-0000-000000000000}"/>
  </hyperlinks>
  <pageMargins left="0.7" right="0.7" top="0.75" bottom="0.75" header="0.3" footer="0.3"/>
  <pageSetup paperSize="9" orientation="portrait" horizontalDpi="300" verticalDpi="300" r:id="rId2"/>
  <ignoredErrors>
    <ignoredError sqref="D14" formula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Μόρια 2ΓΔ_2024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Μόρια ΑΣΕΠ</dc:subject>
  <dc:creator/>
  <cp:lastModifiedBy/>
  <dcterms:created xsi:type="dcterms:W3CDTF">2015-06-05T18:19:34Z</dcterms:created>
  <dcterms:modified xsi:type="dcterms:W3CDTF">2024-07-11T19:29:16Z</dcterms:modified>
</cp:coreProperties>
</file>